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<sst xmlns="http://schemas.openxmlformats.org/spreadsheetml/2006/main" count="431" uniqueCount="131">
  <si>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</si>
  <si>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</si>
  <si>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</si>
  <si>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</si>
  <si>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</si>
  <si>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</si>
  <si>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</si>
  <si>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</si>
  <si>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</si>
  <si>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</si>
  <si>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</si>
  <si>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</si>
  <si>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</si>
  <si>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</si>
  <si>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</si>
  <si>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</si>
  <si>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</si>
  <si>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</si>
  <si>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</si>
  <si>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</si>
  <si>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</si>
  <si>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</si>
  <si>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</si>
  <si>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</si>
  <si>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</si>
  <si>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</si>
  <si>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</si>
  <si>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</si>
  <si>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</si>
  <si>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</si>
  <si>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</si>
  <si>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</si>
  <si>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</si>
  <si>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</si>
  <si>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</si>
  <si>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</si>
  <si>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</si>
  <si>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</si>
  <si>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</si>
  <si>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</si>
  <si>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</si>
  <si>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</si>
  <si>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</si>
  <si>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</si>
  <si>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</si>
  <si>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</si>
  <si>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</si>
  <si>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</si>
  <si>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</si>
  <si>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</si>
  <si>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</si>
  <si>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</si>
  <si>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</si>
  <si>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</si>
  <si>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</si>
  <si>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</si>
  <si>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</si>
  <si>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</si>
  <si>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</si>
  <si>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</si>
  <si>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</si>
  <si>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</si>
  <si>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</si>
  <si>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</si>
  <si>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</si>
  <si>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</si>
  <si>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</si>
  <si>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</si>
  <si>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</si>
  <si>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</si>
  <si>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</si>
  <si>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</si>
  <si>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</si>
  <si>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</si>
  <si>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</si>
  <si>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</si>
  <si>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</si>
  <si>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</si>
  <si>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</si>
  <si>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</si>
  <si>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</si>
  <si>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</si>
  <si>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</si>
  <si>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</si>
  <si>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</si>
  <si>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</si>
  <si>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</si>
  <si>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</si>
  <si>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</si>
  <si>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</si>
  <si>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</si>
  <si>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</si>
  <si>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</si>
  <si>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</si>
  <si>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</si>
  <si>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</si>
  <si>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</si>
  <si>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</si>
  <si>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</si>
  <si>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</si>
  <si>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</si>
  <si>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</si>
  <si>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</si>
  <si>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</si>
  <si>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</si>
  <si>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</si>
  <si>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</si>
  <si>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</si>
  <si>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</si>
  <si>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</si>
  <si>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</si>
  <si>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</si>
  <si>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</si>
  <si>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</si>
  <si>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</si>
  <si>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</si>
  <si>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</si>
  <si>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</si>
  <si>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</si>
  <si>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</si>
  <si>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</si>
  <si>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</si>
  <si>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</si>
  <si>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</si>
  <si>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</si>
  <si>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</si>
  <si>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21.12.2016</t>
  </si>
  <si>
    <r>
      <t xml:space="preserve">станом на 21.12.2016р.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</si>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</sst>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4"/>
      <color indexed="8"/>
      <name val="Times New Roman"/>
      <family val="1"/>
    </font>
    <font>
      <sz val="5.2"/>
      <color indexed="8"/>
      <name val="Times New Roman"/>
      <family val="1"/>
    </font>
    <font>
      <sz val="5.8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185" fontId="7" fillId="0" borderId="34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11" fillId="0" borderId="33" xfId="0" applyNumberFormat="1" applyFont="1" applyBorder="1" applyAlignment="1">
      <alignment horizontal="center"/>
    </xf>
    <xf numFmtId="185" fontId="11" fillId="0" borderId="34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09169"/>
        <c:crosses val="autoZero"/>
        <c:auto val="0"/>
        <c:lblOffset val="100"/>
        <c:tickLblSkip val="1"/>
        <c:noMultiLvlLbl val="0"/>
      </c:catAx>
      <c:valAx>
        <c:axId val="21809169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9339"/>
        <c:crosses val="autoZero"/>
        <c:auto val="0"/>
        <c:lblOffset val="100"/>
        <c:tickLblSkip val="1"/>
        <c:noMultiLvlLbl val="0"/>
      </c:catAx>
      <c:valAx>
        <c:axId val="8369339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822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27829"/>
        <c:crosses val="autoZero"/>
        <c:auto val="0"/>
        <c:lblOffset val="100"/>
        <c:tickLblSkip val="1"/>
        <c:noMultiLvlLbl val="0"/>
      </c:catAx>
      <c:valAx>
        <c:axId val="6827829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151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3247"/>
        <c:crosses val="autoZero"/>
        <c:auto val="0"/>
        <c:lblOffset val="100"/>
        <c:tickLblSkip val="1"/>
        <c:noMultiLvlLbl val="0"/>
      </c:catAx>
      <c:valAx>
        <c:axId val="16183247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5046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1431496"/>
        <c:axId val="35774601"/>
      </c:bar3D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74601"/>
        <c:crosses val="autoZero"/>
        <c:auto val="1"/>
        <c:lblOffset val="100"/>
        <c:tickLblSkip val="1"/>
        <c:noMultiLvlLbl val="0"/>
      </c:catAx>
      <c:valAx>
        <c:axId val="35774601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3149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535954"/>
        <c:axId val="12061539"/>
      </c:bar3D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35954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12235"/>
        <c:crosses val="autoZero"/>
        <c:auto val="0"/>
        <c:lblOffset val="100"/>
        <c:tickLblSkip val="1"/>
        <c:noMultiLvlLbl val="0"/>
      </c:catAx>
      <c:valAx>
        <c:axId val="21712235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0581"/>
        <c:crosses val="autoZero"/>
        <c:auto val="0"/>
        <c:lblOffset val="100"/>
        <c:tickLblSkip val="1"/>
        <c:noMultiLvlLbl val="0"/>
      </c:catAx>
      <c:valAx>
        <c:axId val="13860581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 val="autoZero"/>
        <c:auto val="0"/>
        <c:lblOffset val="100"/>
        <c:tickLblSkip val="1"/>
        <c:noMultiLvlLbl val="0"/>
      </c:catAx>
      <c:valAx>
        <c:axId val="48965247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62041"/>
        <c:crosses val="autoZero"/>
        <c:auto val="0"/>
        <c:lblOffset val="100"/>
        <c:tickLblSkip val="1"/>
        <c:noMultiLvlLbl val="0"/>
      </c:catAx>
      <c:valAx>
        <c:axId val="6762041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4419"/>
        <c:crosses val="autoZero"/>
        <c:auto val="0"/>
        <c:lblOffset val="100"/>
        <c:tickLblSkip val="1"/>
        <c:noMultiLvlLbl val="0"/>
      </c:catAx>
      <c:valAx>
        <c:axId val="10854419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2717"/>
        <c:crosses val="autoZero"/>
        <c:auto val="0"/>
        <c:lblOffset val="100"/>
        <c:tickLblSkip val="1"/>
        <c:noMultiLvlLbl val="0"/>
      </c:catAx>
      <c:valAx>
        <c:axId val="6792717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9175"/>
        <c:crosses val="autoZero"/>
        <c:auto val="0"/>
        <c:lblOffset val="100"/>
        <c:tickLblSkip val="1"/>
        <c:noMultiLvlLbl val="0"/>
      </c:catAx>
      <c:valAx>
        <c:axId val="13339175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31361"/>
        <c:crosses val="autoZero"/>
        <c:auto val="0"/>
        <c:lblOffset val="100"/>
        <c:tickLblSkip val="1"/>
        <c:noMultiLvlLbl val="0"/>
      </c:catAx>
      <c:valAx>
        <c:axId val="6731361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999 213,8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- 51 583,2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- 43 512,0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52</v>
      </c>
      <c r="Q1" s="155"/>
      <c r="R1" s="155"/>
      <c r="S1" s="155"/>
      <c r="T1" s="155"/>
      <c r="U1" s="156"/>
    </row>
    <row r="2" spans="1:21" ht="15" thickBot="1">
      <c r="A2" s="157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59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65">
        <v>0</v>
      </c>
      <c r="T4" s="166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47">
        <v>0</v>
      </c>
      <c r="T5" s="148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49">
        <v>1</v>
      </c>
      <c r="T6" s="150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47">
        <v>0</v>
      </c>
      <c r="T7" s="148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47">
        <v>0</v>
      </c>
      <c r="T8" s="148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47">
        <v>0</v>
      </c>
      <c r="T9" s="148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47">
        <v>0</v>
      </c>
      <c r="T10" s="148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47">
        <v>0</v>
      </c>
      <c r="T11" s="148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47">
        <v>0</v>
      </c>
      <c r="T12" s="148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47">
        <v>0</v>
      </c>
      <c r="T13" s="148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47">
        <v>0</v>
      </c>
      <c r="T14" s="148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47">
        <v>0</v>
      </c>
      <c r="T15" s="148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47">
        <v>0</v>
      </c>
      <c r="T16" s="148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47">
        <v>0</v>
      </c>
      <c r="T17" s="148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47">
        <v>0</v>
      </c>
      <c r="T18" s="148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47">
        <v>0</v>
      </c>
      <c r="T19" s="148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47">
        <v>0</v>
      </c>
      <c r="T20" s="148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47">
        <v>0</v>
      </c>
      <c r="T21" s="148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47">
        <v>0</v>
      </c>
      <c r="T22" s="148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36">
        <f>SUM(S4:S22)</f>
        <v>1</v>
      </c>
      <c r="T23" s="137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42401</v>
      </c>
      <c r="Q28" s="143">
        <f>'[2]січень'!$D$87</f>
        <v>300.92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42401</v>
      </c>
      <c r="Q38" s="141">
        <v>58550.5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113</v>
      </c>
      <c r="Q1" s="155"/>
      <c r="R1" s="155"/>
      <c r="S1" s="155"/>
      <c r="T1" s="155"/>
      <c r="U1" s="156"/>
    </row>
    <row r="2" spans="1:21" ht="15" thickBot="1">
      <c r="A2" s="157" t="s">
        <v>114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115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73">
        <v>0</v>
      </c>
      <c r="T4" s="174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7">
        <v>0</v>
      </c>
      <c r="T5" s="168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7">
        <v>0</v>
      </c>
      <c r="T10" s="168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7">
        <v>0</v>
      </c>
      <c r="T11" s="168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7">
        <v>0</v>
      </c>
      <c r="T13" s="168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7">
        <v>0</v>
      </c>
      <c r="T15" s="168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7">
        <v>0</v>
      </c>
      <c r="T16" s="168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7">
        <v>0</v>
      </c>
      <c r="T17" s="168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7">
        <v>0</v>
      </c>
      <c r="T21" s="168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7">
        <v>0</v>
      </c>
      <c r="T22" s="168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7">
        <v>0</v>
      </c>
      <c r="T23" s="168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69">
        <f>SUM(S4:S23)</f>
        <v>1</v>
      </c>
      <c r="T24" s="170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35" t="s">
        <v>35</v>
      </c>
      <c r="Q27" s="135"/>
      <c r="R27" s="135"/>
      <c r="S27" s="135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42" t="s">
        <v>30</v>
      </c>
      <c r="Q28" s="142"/>
      <c r="R28" s="142"/>
      <c r="S28" s="142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9">
        <v>42675</v>
      </c>
      <c r="Q29" s="143">
        <f>'[4]жовтень'!$D$94</f>
        <v>12068.543380000001</v>
      </c>
      <c r="R29" s="143"/>
      <c r="S29" s="143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0"/>
      <c r="Q30" s="143"/>
      <c r="R30" s="143"/>
      <c r="S30" s="143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4" t="s">
        <v>48</v>
      </c>
      <c r="R32" s="145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6" t="s">
        <v>42</v>
      </c>
      <c r="R33" s="146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5" t="s">
        <v>31</v>
      </c>
      <c r="Q37" s="135"/>
      <c r="R37" s="135"/>
      <c r="S37" s="135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8" t="s">
        <v>32</v>
      </c>
      <c r="Q38" s="138"/>
      <c r="R38" s="138"/>
      <c r="S38" s="138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9">
        <v>42675</v>
      </c>
      <c r="Q39" s="141">
        <v>151419.24718999988</v>
      </c>
      <c r="R39" s="141"/>
      <c r="S39" s="141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40"/>
      <c r="Q40" s="141"/>
      <c r="R40" s="141"/>
      <c r="S40" s="141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P39:P40"/>
    <mergeCell ref="Q39:S40"/>
    <mergeCell ref="P29:P30"/>
    <mergeCell ref="Q29:S30"/>
    <mergeCell ref="Q32:R32"/>
    <mergeCell ref="Q33:R33"/>
    <mergeCell ref="P37:S37"/>
    <mergeCell ref="P38:S38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116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118</v>
      </c>
      <c r="Q1" s="155"/>
      <c r="R1" s="155"/>
      <c r="S1" s="155"/>
      <c r="T1" s="155"/>
      <c r="U1" s="156"/>
    </row>
    <row r="2" spans="1:21" ht="15" thickBot="1">
      <c r="A2" s="157" t="s">
        <v>119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7">
        <v>0</v>
      </c>
      <c r="T11" s="168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7">
        <v>0</v>
      </c>
      <c r="T12" s="168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7">
        <v>0</v>
      </c>
      <c r="T14" s="168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7">
        <v>0</v>
      </c>
      <c r="T16" s="168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7">
        <v>0</v>
      </c>
      <c r="T17" s="168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7">
        <v>0</v>
      </c>
      <c r="T18" s="168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7">
        <v>0</v>
      </c>
      <c r="T19" s="168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7">
        <v>0</v>
      </c>
      <c r="T21" s="168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7">
        <v>0</v>
      </c>
      <c r="T22" s="168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7">
        <v>0</v>
      </c>
      <c r="T23" s="168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7">
        <v>0</v>
      </c>
      <c r="T24" s="168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7">
        <v>0</v>
      </c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69">
        <f>SUM(S4:S25)</f>
        <v>1</v>
      </c>
      <c r="T26" s="170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42705</v>
      </c>
      <c r="Q31" s="143">
        <f>'[4]листопад'!$D$94</f>
        <v>0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42705</v>
      </c>
      <c r="Q41" s="141">
        <f>'[5]залишки  (2)'!$K$6/1000</f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124</v>
      </c>
      <c r="Q1" s="155"/>
      <c r="R1" s="155"/>
      <c r="S1" s="155"/>
      <c r="T1" s="155"/>
      <c r="U1" s="156"/>
    </row>
    <row r="2" spans="1:21" ht="15" thickBot="1">
      <c r="A2" s="157" t="s">
        <v>126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127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AVERAGE(L4:L17)</f>
        <v>3393.7700000000004</v>
      </c>
      <c r="P4" s="98">
        <v>2420.1</v>
      </c>
      <c r="Q4" s="99">
        <v>0</v>
      </c>
      <c r="R4" s="100">
        <v>0</v>
      </c>
      <c r="S4" s="173">
        <v>0</v>
      </c>
      <c r="T4" s="174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3393.8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3393.8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3393.8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3393.8</v>
      </c>
      <c r="P8" s="104"/>
      <c r="Q8" s="105"/>
      <c r="R8" s="103"/>
      <c r="S8" s="167"/>
      <c r="T8" s="168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3393.8</v>
      </c>
      <c r="P9" s="104">
        <v>520.9</v>
      </c>
      <c r="Q9" s="105">
        <v>0.1</v>
      </c>
      <c r="R9" s="103">
        <v>0</v>
      </c>
      <c r="S9" s="167">
        <v>1</v>
      </c>
      <c r="T9" s="168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3393.8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3393.8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3393.8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3393.8</v>
      </c>
      <c r="P13" s="102">
        <v>2.74</v>
      </c>
      <c r="Q13" s="96">
        <v>1546.7</v>
      </c>
      <c r="R13" s="103">
        <v>0</v>
      </c>
      <c r="S13" s="167">
        <v>0</v>
      </c>
      <c r="T13" s="168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3393.8</v>
      </c>
      <c r="P14" s="102">
        <v>0</v>
      </c>
      <c r="Q14" s="96">
        <v>33.3</v>
      </c>
      <c r="R14" s="107">
        <v>0</v>
      </c>
      <c r="S14" s="167">
        <v>0</v>
      </c>
      <c r="T14" s="168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3393.8</v>
      </c>
      <c r="P15" s="102">
        <v>0</v>
      </c>
      <c r="Q15" s="96">
        <v>127.04</v>
      </c>
      <c r="R15" s="107">
        <v>0</v>
      </c>
      <c r="S15" s="167">
        <v>0</v>
      </c>
      <c r="T15" s="168"/>
      <c r="U15" s="101">
        <f t="shared" si="2"/>
        <v>127.04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3393.8</v>
      </c>
      <c r="P16" s="102">
        <v>0</v>
      </c>
      <c r="Q16" s="96">
        <v>0</v>
      </c>
      <c r="R16" s="107">
        <v>-30.1</v>
      </c>
      <c r="S16" s="167">
        <v>0</v>
      </c>
      <c r="T16" s="168"/>
      <c r="U16" s="101">
        <f t="shared" si="2"/>
        <v>-30.1</v>
      </c>
    </row>
    <row r="17" spans="1:21" ht="12.75">
      <c r="A17" s="11">
        <v>42724</v>
      </c>
      <c r="B17" s="96">
        <v>2207.4</v>
      </c>
      <c r="C17" s="107">
        <v>137.2</v>
      </c>
      <c r="D17" s="115">
        <v>40.5</v>
      </c>
      <c r="E17" s="115">
        <v>496.9</v>
      </c>
      <c r="F17" s="96">
        <v>646.5</v>
      </c>
      <c r="G17" s="115">
        <v>52.6</v>
      </c>
      <c r="H17" s="115">
        <v>1.5</v>
      </c>
      <c r="I17" s="115">
        <v>0</v>
      </c>
      <c r="J17" s="115">
        <v>1932.6</v>
      </c>
      <c r="K17" s="96">
        <f t="shared" si="0"/>
        <v>24.840000000000146</v>
      </c>
      <c r="L17" s="96">
        <v>5540.04</v>
      </c>
      <c r="M17" s="96">
        <v>4450</v>
      </c>
      <c r="N17" s="4">
        <f t="shared" si="1"/>
        <v>1.244952808988764</v>
      </c>
      <c r="O17" s="2">
        <v>3393.8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42725</v>
      </c>
      <c r="B18" s="96"/>
      <c r="C18" s="107"/>
      <c r="D18" s="115"/>
      <c r="E18" s="115"/>
      <c r="F18" s="96"/>
      <c r="G18" s="115"/>
      <c r="H18" s="115"/>
      <c r="I18" s="115"/>
      <c r="J18" s="115"/>
      <c r="K18" s="96">
        <f t="shared" si="0"/>
        <v>0</v>
      </c>
      <c r="L18" s="96"/>
      <c r="M18" s="96">
        <v>3800</v>
      </c>
      <c r="N18" s="4">
        <f>L18/M18</f>
        <v>0</v>
      </c>
      <c r="O18" s="2">
        <v>3393.8</v>
      </c>
      <c r="P18" s="102"/>
      <c r="Q18" s="96"/>
      <c r="R18" s="103"/>
      <c r="S18" s="167"/>
      <c r="T18" s="168"/>
      <c r="U18" s="101">
        <f t="shared" si="2"/>
        <v>0</v>
      </c>
    </row>
    <row r="19" spans="1:21" ht="12.75">
      <c r="A19" s="11">
        <v>42726</v>
      </c>
      <c r="B19" s="96"/>
      <c r="C19" s="107"/>
      <c r="D19" s="115"/>
      <c r="E19" s="115"/>
      <c r="F19" s="96"/>
      <c r="G19" s="115"/>
      <c r="H19" s="115"/>
      <c r="I19" s="115"/>
      <c r="J19" s="115"/>
      <c r="K19" s="96">
        <f t="shared" si="0"/>
        <v>0</v>
      </c>
      <c r="L19" s="96"/>
      <c r="M19" s="96">
        <v>4600</v>
      </c>
      <c r="N19" s="4">
        <f t="shared" si="1"/>
        <v>0</v>
      </c>
      <c r="O19" s="2">
        <v>3393.8</v>
      </c>
      <c r="P19" s="102"/>
      <c r="Q19" s="96"/>
      <c r="R19" s="103"/>
      <c r="S19" s="167"/>
      <c r="T19" s="168"/>
      <c r="U19" s="101">
        <f t="shared" si="2"/>
        <v>0</v>
      </c>
    </row>
    <row r="20" spans="1:21" ht="12.75">
      <c r="A20" s="11">
        <v>42727</v>
      </c>
      <c r="B20" s="96"/>
      <c r="C20" s="107"/>
      <c r="D20" s="115"/>
      <c r="E20" s="96"/>
      <c r="F20" s="96"/>
      <c r="G20" s="115"/>
      <c r="H20" s="115"/>
      <c r="I20" s="115"/>
      <c r="J20" s="115"/>
      <c r="K20" s="96">
        <f t="shared" si="0"/>
        <v>0</v>
      </c>
      <c r="L20" s="96"/>
      <c r="M20" s="96">
        <v>3200</v>
      </c>
      <c r="N20" s="4">
        <f t="shared" si="1"/>
        <v>0</v>
      </c>
      <c r="O20" s="2">
        <v>3393.8</v>
      </c>
      <c r="P20" s="102"/>
      <c r="Q20" s="96"/>
      <c r="R20" s="103"/>
      <c r="S20" s="167"/>
      <c r="T20" s="168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3393.8</v>
      </c>
      <c r="P21" s="108"/>
      <c r="Q21" s="107"/>
      <c r="R21" s="103"/>
      <c r="S21" s="167"/>
      <c r="T21" s="168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3393.8</v>
      </c>
      <c r="P22" s="108"/>
      <c r="Q22" s="107"/>
      <c r="R22" s="103"/>
      <c r="S22" s="167"/>
      <c r="T22" s="168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3393.8</v>
      </c>
      <c r="P23" s="108"/>
      <c r="Q23" s="107"/>
      <c r="R23" s="103"/>
      <c r="S23" s="167"/>
      <c r="T23" s="168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3393.8</v>
      </c>
      <c r="P24" s="108"/>
      <c r="Q24" s="107"/>
      <c r="R24" s="103"/>
      <c r="S24" s="167"/>
      <c r="T24" s="168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3393.8</v>
      </c>
      <c r="P25" s="108"/>
      <c r="Q25" s="107"/>
      <c r="R25" s="103"/>
      <c r="S25" s="167"/>
      <c r="T25" s="168"/>
      <c r="U25" s="101">
        <f t="shared" si="2"/>
        <v>0</v>
      </c>
    </row>
    <row r="26" spans="1:21" ht="13.5" thickBot="1">
      <c r="A26" s="123" t="s">
        <v>29</v>
      </c>
      <c r="B26" s="125">
        <f>SUM(B4:B25)</f>
        <v>29985.760000000006</v>
      </c>
      <c r="C26" s="125">
        <f aca="true" t="shared" si="3" ref="C26:J26">SUM(C4:C25)</f>
        <v>1410.8700000000001</v>
      </c>
      <c r="D26" s="125">
        <f t="shared" si="3"/>
        <v>140.4</v>
      </c>
      <c r="E26" s="125">
        <f t="shared" si="3"/>
        <v>3922.44</v>
      </c>
      <c r="F26" s="125">
        <f t="shared" si="3"/>
        <v>5174.349999999999</v>
      </c>
      <c r="G26" s="125">
        <f t="shared" si="3"/>
        <v>733.1500000000001</v>
      </c>
      <c r="H26" s="125">
        <f t="shared" si="3"/>
        <v>41.650000000000006</v>
      </c>
      <c r="I26" s="125">
        <f t="shared" si="3"/>
        <v>495.7</v>
      </c>
      <c r="J26" s="125">
        <f t="shared" si="3"/>
        <v>5057.4</v>
      </c>
      <c r="K26" s="124">
        <f>SUM(K4:K25)</f>
        <v>551.0600000000003</v>
      </c>
      <c r="L26" s="124">
        <f>SUM(L4:L25)</f>
        <v>47512.780000000006</v>
      </c>
      <c r="M26" s="124">
        <f>SUM(M4:M25)</f>
        <v>95150</v>
      </c>
      <c r="N26" s="127">
        <f>L26/M26</f>
        <v>0.4993460851287442</v>
      </c>
      <c r="O26" s="2"/>
      <c r="P26" s="109">
        <f>SUM(P4:P25)</f>
        <v>2957.74</v>
      </c>
      <c r="Q26" s="109">
        <f>SUM(Q4:Q25)</f>
        <v>2358.34</v>
      </c>
      <c r="R26" s="109">
        <f>SUM(R4:R25)</f>
        <v>-30.1</v>
      </c>
      <c r="S26" s="169">
        <f>SUM(S4:S25)</f>
        <v>1</v>
      </c>
      <c r="T26" s="170"/>
      <c r="U26" s="109">
        <f>P26+Q26+S26+R26+T26</f>
        <v>5286.98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42725</v>
      </c>
      <c r="Q31" s="143">
        <v>118970.26415999999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42725</v>
      </c>
      <c r="Q41" s="141">
        <v>0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82" t="s">
        <v>128</v>
      </c>
      <c r="C26" s="182"/>
      <c r="D26" s="182"/>
      <c r="E26" s="182"/>
      <c r="F26" s="182"/>
      <c r="G26" s="182"/>
      <c r="H26" s="182"/>
      <c r="I26" s="182"/>
      <c r="J26" s="182"/>
      <c r="K26" s="182"/>
      <c r="L26" s="183"/>
      <c r="M26" s="183"/>
      <c r="N26" s="183"/>
    </row>
    <row r="27" spans="1:16" ht="54" customHeight="1">
      <c r="A27" s="175" t="s">
        <v>34</v>
      </c>
      <c r="B27" s="184" t="s">
        <v>46</v>
      </c>
      <c r="C27" s="184"/>
      <c r="D27" s="177" t="s">
        <v>57</v>
      </c>
      <c r="E27" s="178"/>
      <c r="F27" s="179" t="s">
        <v>47</v>
      </c>
      <c r="G27" s="180"/>
      <c r="H27" s="181" t="s">
        <v>71</v>
      </c>
      <c r="I27" s="177"/>
      <c r="J27" s="192"/>
      <c r="K27" s="193"/>
      <c r="L27" s="189" t="s">
        <v>38</v>
      </c>
      <c r="M27" s="190"/>
      <c r="N27" s="191"/>
      <c r="O27" s="185" t="s">
        <v>129</v>
      </c>
      <c r="P27" s="186"/>
    </row>
    <row r="28" spans="1:16" ht="30.75" customHeight="1">
      <c r="A28" s="176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80"/>
      <c r="P28" s="177"/>
    </row>
    <row r="29" spans="1:16" ht="23.25" customHeight="1" thickBot="1">
      <c r="A29" s="61">
        <f>грудень!Q41</f>
        <v>0</v>
      </c>
      <c r="B29" s="67">
        <v>10295</v>
      </c>
      <c r="C29" s="67">
        <v>10251.36</v>
      </c>
      <c r="D29" s="67">
        <v>3000</v>
      </c>
      <c r="E29" s="67">
        <v>4618.97</v>
      </c>
      <c r="F29" s="67">
        <v>12400</v>
      </c>
      <c r="G29" s="67">
        <v>12345.06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27228.39</v>
      </c>
      <c r="N29" s="69">
        <f>M29-L29</f>
        <v>1521.3899999999994</v>
      </c>
      <c r="O29" s="187">
        <f>грудень!Q31</f>
        <v>118970.26415999999</v>
      </c>
      <c r="P29" s="188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510028.51</v>
      </c>
      <c r="F48" s="1" t="s">
        <v>23</v>
      </c>
      <c r="G48" s="7"/>
      <c r="H48" s="194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149658.96</v>
      </c>
      <c r="G49" s="7"/>
      <c r="H49" s="194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155204.38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20876.52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94202.71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36136.57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25875.67999999992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999213.7599999999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10251.36</v>
      </c>
    </row>
    <row r="59" spans="1:3" ht="25.5">
      <c r="A59" s="110" t="s">
        <v>73</v>
      </c>
      <c r="B59" s="10">
        <f>D29</f>
        <v>3000</v>
      </c>
      <c r="C59" s="10">
        <f>E29</f>
        <v>4618.97</v>
      </c>
    </row>
    <row r="60" spans="1:3" ht="12.75">
      <c r="A60" s="110" t="s">
        <v>74</v>
      </c>
      <c r="B60" s="10">
        <f>F29</f>
        <v>12400</v>
      </c>
      <c r="C60" s="10">
        <f>G29</f>
        <v>12345.06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61</v>
      </c>
      <c r="Q1" s="155"/>
      <c r="R1" s="155"/>
      <c r="S1" s="155"/>
      <c r="T1" s="155"/>
      <c r="U1" s="156"/>
    </row>
    <row r="2" spans="1:21" ht="15" thickBot="1">
      <c r="A2" s="157" t="s">
        <v>66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67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7">
        <v>0</v>
      </c>
      <c r="T5" s="168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7">
        <v>0</v>
      </c>
      <c r="T7" s="168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7">
        <v>0</v>
      </c>
      <c r="T8" s="168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7">
        <v>0</v>
      </c>
      <c r="T13" s="168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7">
        <v>0</v>
      </c>
      <c r="T14" s="168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7">
        <v>0</v>
      </c>
      <c r="T16" s="168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7">
        <v>0</v>
      </c>
      <c r="T17" s="168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7">
        <v>0</v>
      </c>
      <c r="T18" s="168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7">
        <v>0</v>
      </c>
      <c r="T20" s="168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7">
        <v>0</v>
      </c>
      <c r="T21" s="168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7">
        <v>0</v>
      </c>
      <c r="T22" s="168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7">
        <v>0</v>
      </c>
      <c r="T23" s="168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7">
        <v>0</v>
      </c>
      <c r="T24" s="168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69">
        <f>SUM(S4:S24)</f>
        <v>1</v>
      </c>
      <c r="T25" s="170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42430</v>
      </c>
      <c r="Q30" s="143">
        <f>'[2]лютий'!$D$88</f>
        <v>505.3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42430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70</v>
      </c>
      <c r="Q1" s="155"/>
      <c r="R1" s="155"/>
      <c r="S1" s="155"/>
      <c r="T1" s="155"/>
      <c r="U1" s="156"/>
    </row>
    <row r="2" spans="1:21" ht="15" thickBot="1">
      <c r="A2" s="157" t="s">
        <v>76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77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7">
        <v>0</v>
      </c>
      <c r="T7" s="168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7">
        <v>1</v>
      </c>
      <c r="T8" s="168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7">
        <v>0</v>
      </c>
      <c r="T9" s="168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7">
        <v>0</v>
      </c>
      <c r="T13" s="168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7">
        <v>0</v>
      </c>
      <c r="T14" s="168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7">
        <v>0</v>
      </c>
      <c r="T17" s="168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7">
        <v>0</v>
      </c>
      <c r="T19" s="168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7">
        <v>0</v>
      </c>
      <c r="T22" s="168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7">
        <v>0</v>
      </c>
      <c r="T23" s="168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7">
        <v>0</v>
      </c>
      <c r="T24" s="168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7">
        <v>0</v>
      </c>
      <c r="T25" s="168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69">
        <f>SUM(S4:S25)</f>
        <v>1</v>
      </c>
      <c r="T26" s="170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42461</v>
      </c>
      <c r="Q31" s="143">
        <v>4343.7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42461</v>
      </c>
      <c r="Q41" s="141">
        <v>30188.1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5:T25"/>
    <mergeCell ref="S26:T26"/>
    <mergeCell ref="P29:S29"/>
    <mergeCell ref="P30:S30"/>
    <mergeCell ref="P31:P32"/>
    <mergeCell ref="Q31:S32"/>
    <mergeCell ref="S24:T24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78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80</v>
      </c>
      <c r="Q1" s="155"/>
      <c r="R1" s="155"/>
      <c r="S1" s="155"/>
      <c r="T1" s="155"/>
      <c r="U1" s="156"/>
    </row>
    <row r="2" spans="1:21" ht="15" thickBot="1">
      <c r="A2" s="157" t="s">
        <v>81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7">
        <v>0</v>
      </c>
      <c r="T5" s="168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7">
        <v>0</v>
      </c>
      <c r="T7" s="168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7">
        <v>1</v>
      </c>
      <c r="T9" s="168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7">
        <v>0</v>
      </c>
      <c r="T12" s="168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7">
        <v>0</v>
      </c>
      <c r="T13" s="168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7">
        <v>0</v>
      </c>
      <c r="T15" s="168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7">
        <v>0</v>
      </c>
      <c r="T16" s="168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7">
        <v>0</v>
      </c>
      <c r="T17" s="168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7">
        <v>0</v>
      </c>
      <c r="T18" s="168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7">
        <v>0</v>
      </c>
      <c r="T22" s="168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7">
        <v>0</v>
      </c>
      <c r="T24" s="168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69">
        <f>SUM(S4:S24)</f>
        <v>1</v>
      </c>
      <c r="T25" s="170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5" t="s">
        <v>35</v>
      </c>
      <c r="Q28" s="135"/>
      <c r="R28" s="135"/>
      <c r="S28" s="135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2" t="s">
        <v>30</v>
      </c>
      <c r="Q29" s="142"/>
      <c r="R29" s="142"/>
      <c r="S29" s="142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39">
        <v>42491</v>
      </c>
      <c r="Q30" s="143">
        <f>'[2]квітень'!$D$89</f>
        <v>9087.9705</v>
      </c>
      <c r="R30" s="143"/>
      <c r="S30" s="143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40"/>
      <c r="Q31" s="143"/>
      <c r="R31" s="143"/>
      <c r="S31" s="143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44" t="s">
        <v>48</v>
      </c>
      <c r="R33" s="145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6" t="s">
        <v>42</v>
      </c>
      <c r="R34" s="146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5" t="s">
        <v>31</v>
      </c>
      <c r="Q38" s="135"/>
      <c r="R38" s="135"/>
      <c r="S38" s="135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8" t="s">
        <v>32</v>
      </c>
      <c r="Q39" s="138"/>
      <c r="R39" s="138"/>
      <c r="S39" s="138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9">
        <v>42491</v>
      </c>
      <c r="Q40" s="141">
        <f>'[3]залишки  (2)'!$K$6/1000</f>
        <v>151419.24718999988</v>
      </c>
      <c r="R40" s="141"/>
      <c r="S40" s="141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40"/>
      <c r="Q41" s="141"/>
      <c r="R41" s="141"/>
      <c r="S41" s="141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P40:P41"/>
    <mergeCell ref="Q40:S41"/>
    <mergeCell ref="P30:P31"/>
    <mergeCell ref="Q30:S31"/>
    <mergeCell ref="Q33:R33"/>
    <mergeCell ref="Q34:R34"/>
    <mergeCell ref="P38:S38"/>
    <mergeCell ref="P39:S39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85</v>
      </c>
      <c r="Q1" s="155"/>
      <c r="R1" s="155"/>
      <c r="S1" s="155"/>
      <c r="T1" s="155"/>
      <c r="U1" s="156"/>
    </row>
    <row r="2" spans="1:21" ht="15" thickBot="1">
      <c r="A2" s="157" t="s">
        <v>86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87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73">
        <v>1</v>
      </c>
      <c r="T4" s="174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7">
        <v>0</v>
      </c>
      <c r="T5" s="168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7">
        <v>0</v>
      </c>
      <c r="T7" s="168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7">
        <v>0</v>
      </c>
      <c r="T8" s="168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7">
        <v>0</v>
      </c>
      <c r="T10" s="168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7">
        <v>0</v>
      </c>
      <c r="T12" s="168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7">
        <v>0</v>
      </c>
      <c r="T17" s="168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7">
        <v>0</v>
      </c>
      <c r="T18" s="168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7">
        <v>0</v>
      </c>
      <c r="T19" s="168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7">
        <v>0</v>
      </c>
      <c r="T20" s="168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7">
        <v>0</v>
      </c>
      <c r="T21" s="168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69">
        <f>SUM(S4:S22)</f>
        <v>1</v>
      </c>
      <c r="T23" s="170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42522</v>
      </c>
      <c r="Q28" s="143">
        <f>'[2]травень'!$D$93</f>
        <v>2811.04042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42522</v>
      </c>
      <c r="Q38" s="141">
        <v>75640.77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1:R31"/>
    <mergeCell ref="Q32:R32"/>
    <mergeCell ref="P36:S36"/>
    <mergeCell ref="P37:S37"/>
    <mergeCell ref="P38:P39"/>
    <mergeCell ref="Q38:S39"/>
    <mergeCell ref="S22:T22"/>
    <mergeCell ref="S23:T23"/>
    <mergeCell ref="P26:S26"/>
    <mergeCell ref="P27:S27"/>
    <mergeCell ref="P28:P29"/>
    <mergeCell ref="Q28:S29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90</v>
      </c>
      <c r="Q1" s="155"/>
      <c r="R1" s="155"/>
      <c r="S1" s="155"/>
      <c r="T1" s="155"/>
      <c r="U1" s="156"/>
    </row>
    <row r="2" spans="1:21" ht="15" thickBot="1">
      <c r="A2" s="157" t="s">
        <v>91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92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7">
        <v>0</v>
      </c>
      <c r="T7" s="168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7">
        <v>1</v>
      </c>
      <c r="T10" s="168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7">
        <v>0</v>
      </c>
      <c r="T12" s="168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7">
        <v>0</v>
      </c>
      <c r="T15" s="168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7">
        <v>0</v>
      </c>
      <c r="T20" s="168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7">
        <v>0</v>
      </c>
      <c r="T21" s="168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7">
        <v>0</v>
      </c>
      <c r="T22" s="168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69">
        <f>SUM(S4:S22)</f>
        <v>1</v>
      </c>
      <c r="T23" s="170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35" t="s">
        <v>35</v>
      </c>
      <c r="Q26" s="135"/>
      <c r="R26" s="135"/>
      <c r="S26" s="135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42" t="s">
        <v>30</v>
      </c>
      <c r="Q27" s="142"/>
      <c r="R27" s="142"/>
      <c r="S27" s="142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39">
        <v>42552</v>
      </c>
      <c r="Q28" s="143">
        <f>'[2]червень'!$D$93</f>
        <v>9447.89588</v>
      </c>
      <c r="R28" s="143"/>
      <c r="S28" s="143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40"/>
      <c r="Q29" s="143"/>
      <c r="R29" s="143"/>
      <c r="S29" s="143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44" t="s">
        <v>48</v>
      </c>
      <c r="R31" s="145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46" t="s">
        <v>42</v>
      </c>
      <c r="R32" s="146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35" t="s">
        <v>31</v>
      </c>
      <c r="Q36" s="135"/>
      <c r="R36" s="135"/>
      <c r="S36" s="135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38" t="s">
        <v>32</v>
      </c>
      <c r="Q37" s="138"/>
      <c r="R37" s="138"/>
      <c r="S37" s="138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39">
        <v>42552</v>
      </c>
      <c r="Q38" s="141">
        <f>'[3]залишки  (2)'!$K$6/1000</f>
        <v>151419.24718999988</v>
      </c>
      <c r="R38" s="141"/>
      <c r="S38" s="141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40"/>
      <c r="Q39" s="141"/>
      <c r="R39" s="141"/>
      <c r="S39" s="141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  <mergeCell ref="Q31:R31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94</v>
      </c>
      <c r="Q1" s="155"/>
      <c r="R1" s="155"/>
      <c r="S1" s="155"/>
      <c r="T1" s="155"/>
      <c r="U1" s="156"/>
    </row>
    <row r="2" spans="1:21" ht="15" thickBot="1">
      <c r="A2" s="157" t="s">
        <v>97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98</v>
      </c>
      <c r="Q2" s="161"/>
      <c r="R2" s="161"/>
      <c r="S2" s="161"/>
      <c r="T2" s="161"/>
      <c r="U2" s="162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7">
        <v>0</v>
      </c>
      <c r="T10" s="168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7">
        <v>0</v>
      </c>
      <c r="T12" s="168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7">
        <v>0</v>
      </c>
      <c r="T14" s="168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7">
        <v>0</v>
      </c>
      <c r="T16" s="168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7">
        <v>0</v>
      </c>
      <c r="T17" s="168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7">
        <v>0</v>
      </c>
      <c r="T18" s="168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7">
        <v>0</v>
      </c>
      <c r="T21" s="168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7">
        <v>0</v>
      </c>
      <c r="T22" s="168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7">
        <v>0</v>
      </c>
      <c r="T23" s="168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7">
        <v>0</v>
      </c>
      <c r="T24" s="168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7">
        <v>0</v>
      </c>
      <c r="T25" s="168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69">
        <f>SUM(S4:S25)</f>
        <v>0</v>
      </c>
      <c r="T26" s="170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42583</v>
      </c>
      <c r="Q31" s="143">
        <f>'[2]липень'!$D$94</f>
        <v>14372.98265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42583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101</v>
      </c>
      <c r="Q1" s="155"/>
      <c r="R1" s="155"/>
      <c r="S1" s="155"/>
      <c r="T1" s="155"/>
      <c r="U1" s="156"/>
    </row>
    <row r="2" spans="1:21" ht="15" thickBot="1">
      <c r="A2" s="157" t="s">
        <v>103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104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73">
        <v>0</v>
      </c>
      <c r="T4" s="174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7">
        <v>0</v>
      </c>
      <c r="T9" s="168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7">
        <v>0</v>
      </c>
      <c r="T10" s="168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7">
        <v>0</v>
      </c>
      <c r="T12" s="168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7">
        <v>0</v>
      </c>
      <c r="T14" s="168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7">
        <v>0</v>
      </c>
      <c r="T17" s="168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7">
        <v>0</v>
      </c>
      <c r="T18" s="168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7">
        <v>0</v>
      </c>
      <c r="T19" s="168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7">
        <v>0</v>
      </c>
      <c r="T20" s="168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7">
        <v>0</v>
      </c>
      <c r="T21" s="168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7">
        <v>0</v>
      </c>
      <c r="T22" s="168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7">
        <v>0</v>
      </c>
      <c r="T23" s="168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7">
        <v>0</v>
      </c>
      <c r="T24" s="168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7">
        <v>0</v>
      </c>
      <c r="T25" s="168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69">
        <f>SUM(S4:S25)</f>
        <v>0</v>
      </c>
      <c r="T26" s="170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42614</v>
      </c>
      <c r="Q31" s="143">
        <f>'[2]серпень'!$D$94</f>
        <v>12068.543380000001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42614</v>
      </c>
      <c r="Q41" s="141">
        <f>'[3]залишки  (2)'!$K$6/1000</f>
        <v>151419.24718999988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51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  <c r="O1" s="1"/>
      <c r="P1" s="154" t="s">
        <v>107</v>
      </c>
      <c r="Q1" s="155"/>
      <c r="R1" s="155"/>
      <c r="S1" s="155"/>
      <c r="T1" s="155"/>
      <c r="U1" s="156"/>
    </row>
    <row r="2" spans="1:21" ht="15" thickBot="1">
      <c r="A2" s="157" t="s">
        <v>109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"/>
      <c r="P2" s="160" t="s">
        <v>110</v>
      </c>
      <c r="Q2" s="161"/>
      <c r="R2" s="161"/>
      <c r="S2" s="161"/>
      <c r="T2" s="161"/>
      <c r="U2" s="162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63" t="s">
        <v>55</v>
      </c>
      <c r="T3" s="164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73">
        <v>0</v>
      </c>
      <c r="T4" s="174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7">
        <v>0</v>
      </c>
      <c r="T5" s="168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7">
        <v>0</v>
      </c>
      <c r="T8" s="168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7">
        <v>0</v>
      </c>
      <c r="T9" s="168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7">
        <v>0</v>
      </c>
      <c r="T10" s="168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7">
        <v>0</v>
      </c>
      <c r="T11" s="168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7">
        <v>0</v>
      </c>
      <c r="T12" s="168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7">
        <v>0</v>
      </c>
      <c r="T13" s="168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7">
        <v>0</v>
      </c>
      <c r="T14" s="168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7">
        <v>0</v>
      </c>
      <c r="T15" s="168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7">
        <v>0</v>
      </c>
      <c r="T16" s="168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7">
        <v>0</v>
      </c>
      <c r="T17" s="168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7">
        <v>4</v>
      </c>
      <c r="T18" s="168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7">
        <v>0</v>
      </c>
      <c r="T19" s="168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7">
        <v>0</v>
      </c>
      <c r="T20" s="168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7">
        <v>0</v>
      </c>
      <c r="T21" s="168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7">
        <v>0</v>
      </c>
      <c r="T22" s="168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7">
        <v>0</v>
      </c>
      <c r="T23" s="168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7">
        <v>0</v>
      </c>
      <c r="T24" s="168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7"/>
      <c r="T25" s="168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69">
        <f>SUM(S4:S25)</f>
        <v>4</v>
      </c>
      <c r="T26" s="170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35" t="s">
        <v>35</v>
      </c>
      <c r="Q29" s="135"/>
      <c r="R29" s="135"/>
      <c r="S29" s="135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42" t="s">
        <v>30</v>
      </c>
      <c r="Q30" s="142"/>
      <c r="R30" s="142"/>
      <c r="S30" s="142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39">
        <v>42644</v>
      </c>
      <c r="Q31" s="143">
        <f>'[4]вересень'!$D$94</f>
        <v>10150.57106</v>
      </c>
      <c r="R31" s="143"/>
      <c r="S31" s="143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40"/>
      <c r="Q32" s="143"/>
      <c r="R32" s="143"/>
      <c r="S32" s="143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44" t="s">
        <v>48</v>
      </c>
      <c r="R34" s="145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46" t="s">
        <v>42</v>
      </c>
      <c r="R35" s="146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35" t="s">
        <v>31</v>
      </c>
      <c r="Q39" s="135"/>
      <c r="R39" s="135"/>
      <c r="S39" s="135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38" t="s">
        <v>32</v>
      </c>
      <c r="Q40" s="138"/>
      <c r="R40" s="138"/>
      <c r="S40" s="138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39">
        <v>42644</v>
      </c>
      <c r="Q41" s="141">
        <f>10150571.06/1000</f>
        <v>10150.57106</v>
      </c>
      <c r="R41" s="141"/>
      <c r="S41" s="141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40"/>
      <c r="Q42" s="141"/>
      <c r="R42" s="141"/>
      <c r="S42" s="141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2016-12-21T09:55:53Z</dcterms:modified>
  <cp:category/>
  <cp:version/>
  <cp:contentType/>
  <cp:contentStatus/>
</cp:coreProperties>
</file>